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688a370463c11fa/Bureau/CARREFOURDUWEB 1/DEMARCHE STRATEGIQUE CARREFOURDUWEB/TEMPLATE/Cahiers des Charges/"/>
    </mc:Choice>
  </mc:AlternateContent>
  <xr:revisionPtr revIDLastSave="51" documentId="8_{9963DC2C-DC21-4A08-8834-639B72CA0276}" xr6:coauthVersionLast="47" xr6:coauthVersionMax="47" xr10:uidLastSave="{AF05FBE3-F68A-4BAA-B9E4-92969CDAEEA8}"/>
  <bookViews>
    <workbookView xWindow="-110" yWindow="-110" windowWidth="19420" windowHeight="10300" xr2:uid="{00000000-000D-0000-FFFF-FFFF00000000}"/>
  </bookViews>
  <sheets>
    <sheet name="Procédure Utilisation" sheetId="1" r:id="rId1"/>
    <sheet name="Spécifications Techniques" sheetId="2" r:id="rId2"/>
    <sheet name="Tests de Qualité" sheetId="3" r:id="rId3"/>
    <sheet name="Revue du Projet" sheetId="4" r:id="rId4"/>
    <sheet name="Lancement du Projet" sheetId="5" r:id="rId5"/>
    <sheet name="Gestion des Ressource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6" l="1"/>
  <c r="H4" i="6"/>
  <c r="I3" i="6"/>
  <c r="H3" i="6"/>
  <c r="I2" i="6"/>
  <c r="H2" i="6"/>
  <c r="I4" i="5"/>
  <c r="H4" i="5"/>
  <c r="I3" i="5"/>
  <c r="H3" i="5"/>
  <c r="I2" i="5"/>
  <c r="H2" i="5"/>
  <c r="I4" i="4"/>
  <c r="H4" i="4"/>
  <c r="I3" i="4"/>
  <c r="H3" i="4"/>
  <c r="I2" i="4"/>
  <c r="H2" i="4"/>
  <c r="I4" i="3"/>
  <c r="H4" i="3"/>
  <c r="I3" i="3"/>
  <c r="H3" i="3"/>
  <c r="I2" i="3"/>
  <c r="H2" i="3"/>
  <c r="H4" i="2"/>
  <c r="H3" i="2"/>
  <c r="H2" i="2"/>
</calcChain>
</file>

<file path=xl/sharedStrings.xml><?xml version="1.0" encoding="utf-8"?>
<sst xmlns="http://schemas.openxmlformats.org/spreadsheetml/2006/main" count="156" uniqueCount="105">
  <si>
    <t>Onglet</t>
  </si>
  <si>
    <t>Objectif</t>
  </si>
  <si>
    <t>Instructions</t>
  </si>
  <si>
    <t>Spécifications Techniques</t>
  </si>
  <si>
    <t>Tests de Qualité</t>
  </si>
  <si>
    <t>Revue du Projet</t>
  </si>
  <si>
    <t>Lancement du Projet</t>
  </si>
  <si>
    <t>Gestion des Ressources</t>
  </si>
  <si>
    <t>Procédure Générale</t>
  </si>
  <si>
    <t>Suivre et valider les spécifications techniques du projet.</t>
  </si>
  <si>
    <t>Mesurer l'efficacité des tests réalisés et identifier les erreurs.</t>
  </si>
  <si>
    <t>Suivre l'avancement global des tâches du projet.</t>
  </si>
  <si>
    <t>Suivre les coûts réels par rapport aux prévisions.</t>
  </si>
  <si>
    <t>Gérer l'utilisation des ressources et suivre l'avancement global du projet.</t>
  </si>
  <si>
    <t>Saisie des données, vérification des formules, mise à jour régulière, analyse des résultats.</t>
  </si>
  <si>
    <t>1. Remplir les colonnes 'Responsable', 'Date de Début', 'Date de Fin', 'Statut'.
2. Les formules pour l'écart des jours et le pourcentage d'avancement sont déjà intégrées.</t>
  </si>
  <si>
    <t>1. Remplir les colonnes 'Nombre de Tests Réussis', 'Nombre Total de Tests', 'Nombre d'Erreurs'.
2. Les formules pour les taux de réussite et d'erreur sont déjà intégrées.</t>
  </si>
  <si>
    <t>1. Remplir la colonne 'Statut'.
2. Les formules pour le pourcentage de tâches complètes et en retard sont déjà intégrées.</t>
  </si>
  <si>
    <t>1. Remplir les colonnes 'Coût Prévisionnel' et 'Coût Réel'.
2. Les formules pour l'écart de coût et le pourcentage d'écart budgétaire sont déjà intégrées.</t>
  </si>
  <si>
    <t>1. Remplir les colonnes 'Ressources Utilisées', 'Ressources Disponibles', 'Travail Accompli', 'Travail Total'.
2. Les formules pour le taux d'utilisation et le pourcentage d'avancement global sont déjà intégrées.</t>
  </si>
  <si>
    <t>1. Saisie des données.
2. Vérification des formules.
3. Mise à jour régulière.
4. Analyse des résultats.</t>
  </si>
  <si>
    <t>Numéro</t>
  </si>
  <si>
    <t>Tâche</t>
  </si>
  <si>
    <t>Responsable</t>
  </si>
  <si>
    <t>Date de Début</t>
  </si>
  <si>
    <t>Date de Fin</t>
  </si>
  <si>
    <t>Statut</t>
  </si>
  <si>
    <t>Commentaires</t>
  </si>
  <si>
    <t>Écart (jours)</t>
  </si>
  <si>
    <t>% Avancement</t>
  </si>
  <si>
    <t>Développer le module de connexion</t>
  </si>
  <si>
    <t>Intégration du paiement</t>
  </si>
  <si>
    <t>Configuration du serveur</t>
  </si>
  <si>
    <t>Jean Dupont</t>
  </si>
  <si>
    <t>Alice Martin</t>
  </si>
  <si>
    <t>Bob Leroy</t>
  </si>
  <si>
    <t>01/09/2024</t>
  </si>
  <si>
    <t>05/09/2024</t>
  </si>
  <si>
    <t>10/09/2024</t>
  </si>
  <si>
    <t>15/09/2024</t>
  </si>
  <si>
    <t>20/09/2024</t>
  </si>
  <si>
    <t>Complète</t>
  </si>
  <si>
    <t>En cours</t>
  </si>
  <si>
    <t>Non commencée</t>
  </si>
  <si>
    <t>Module essentiel pour la sécurité des utilisateurs</t>
  </si>
  <si>
    <t>En cours de développement</t>
  </si>
  <si>
    <t>À planifier</t>
  </si>
  <si>
    <t>Taux de Réussite (%)</t>
  </si>
  <si>
    <t>Taux d'Erreur (%)</t>
  </si>
  <si>
    <t>Test de connexion</t>
  </si>
  <si>
    <t>Test de paiement</t>
  </si>
  <si>
    <t>Test de sécurité</t>
  </si>
  <si>
    <t>Anne Leclerc</t>
  </si>
  <si>
    <t>David Rousseau</t>
  </si>
  <si>
    <t>Elena Neri</t>
  </si>
  <si>
    <t>06/09/2024</t>
  </si>
  <si>
    <t>07/09/2024</t>
  </si>
  <si>
    <t>08/09/2024</t>
  </si>
  <si>
    <t>12/09/2024</t>
  </si>
  <si>
    <t>14/09/2024</t>
  </si>
  <si>
    <t>8 sur 10 tests réussis, 2 erreurs mineures</t>
  </si>
  <si>
    <t>5 sur 5 tests réussis</t>
  </si>
  <si>
    <t>3 erreurs sur 10 tests</t>
  </si>
  <si>
    <t>% Tâches Complètes</t>
  </si>
  <si>
    <t>% Tâches en Retard</t>
  </si>
  <si>
    <t>Rédiger la documentation</t>
  </si>
  <si>
    <t>Mise à jour des spécifications</t>
  </si>
  <si>
    <t>Validation finale</t>
  </si>
  <si>
    <t>Pierre Martin</t>
  </si>
  <si>
    <t>Fanny Dubois</t>
  </si>
  <si>
    <t>George Fournier</t>
  </si>
  <si>
    <t>22/09/2024</t>
  </si>
  <si>
    <t>30/09/2024</t>
  </si>
  <si>
    <t>Documentation pour l'utilisateur final</t>
  </si>
  <si>
    <t>Toutes les spécifications mises à jour</t>
  </si>
  <si>
    <t>Validation finale à planifier</t>
  </si>
  <si>
    <t>Écart Coût (EUR)</t>
  </si>
  <si>
    <t>% Écart Budgétaire</t>
  </si>
  <si>
    <t>Lancer le site web</t>
  </si>
  <si>
    <t>Déploiement initial</t>
  </si>
  <si>
    <t>Révisions après déploiement</t>
  </si>
  <si>
    <t>Lucie Durand</t>
  </si>
  <si>
    <t>Henri Leclerc</t>
  </si>
  <si>
    <t>Isabelle Moreau</t>
  </si>
  <si>
    <t>01/10/2024</t>
  </si>
  <si>
    <t>05/10/2024</t>
  </si>
  <si>
    <t>12/10/2024</t>
  </si>
  <si>
    <t>10/10/2024</t>
  </si>
  <si>
    <t>09/10/2024</t>
  </si>
  <si>
    <t>20/10/2024</t>
  </si>
  <si>
    <t>Coût légèrement supérieur aux prévisions</t>
  </si>
  <si>
    <t>Déploiement terminé avec succès</t>
  </si>
  <si>
    <t>Révisions en cours</t>
  </si>
  <si>
    <t>Taux d'Utilisation (%)</t>
  </si>
  <si>
    <t>% Avancement Global</t>
  </si>
  <si>
    <t>Concevoir l'interface utilisateur</t>
  </si>
  <si>
    <t>Optimisation des ressources</t>
  </si>
  <si>
    <t>Formation du personnel</t>
  </si>
  <si>
    <t>Claire Dubois</t>
  </si>
  <si>
    <t>Julien Lemaire</t>
  </si>
  <si>
    <t>Karine Duval</t>
  </si>
  <si>
    <t>25/09/2024</t>
  </si>
  <si>
    <t>40 heures utilisées sur 50 disponibles</t>
  </si>
  <si>
    <t>30 heures utilisées sur 40 disponibles</t>
  </si>
  <si>
    <t>Formation à planifier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</si>
</sst>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B5" sqref="B5"/>
    </sheetView>
  </sheetViews>
  <sheetFormatPr baseColWidth="10" defaultColWidth="50.6328125" defaultRowHeight="15.5" x14ac:dyDescent="0.35"/>
  <cols>
    <col min="1" max="16384" width="50.6328125" style="3"/>
  </cols>
  <sheetData>
    <row r="1" spans="1:3" x14ac:dyDescent="0.35">
      <c r="A1" s="6" t="s">
        <v>0</v>
      </c>
      <c r="B1" s="6" t="s">
        <v>1</v>
      </c>
      <c r="C1" s="6" t="s">
        <v>2</v>
      </c>
    </row>
    <row r="2" spans="1:3" ht="62" x14ac:dyDescent="0.35">
      <c r="A2" s="7" t="s">
        <v>3</v>
      </c>
      <c r="B2" s="4" t="s">
        <v>9</v>
      </c>
      <c r="C2" s="4" t="s">
        <v>15</v>
      </c>
    </row>
    <row r="3" spans="1:3" ht="77.5" x14ac:dyDescent="0.35">
      <c r="A3" s="7" t="s">
        <v>4</v>
      </c>
      <c r="B3" s="4" t="s">
        <v>10</v>
      </c>
      <c r="C3" s="4" t="s">
        <v>16</v>
      </c>
    </row>
    <row r="4" spans="1:3" ht="46.5" x14ac:dyDescent="0.35">
      <c r="A4" s="7" t="s">
        <v>5</v>
      </c>
      <c r="B4" s="4" t="s">
        <v>11</v>
      </c>
      <c r="C4" s="4" t="s">
        <v>17</v>
      </c>
    </row>
    <row r="5" spans="1:3" ht="77.5" x14ac:dyDescent="0.35">
      <c r="A5" s="7" t="s">
        <v>6</v>
      </c>
      <c r="B5" s="4" t="s">
        <v>12</v>
      </c>
      <c r="C5" s="4" t="s">
        <v>18</v>
      </c>
    </row>
    <row r="6" spans="1:3" ht="93" x14ac:dyDescent="0.35">
      <c r="A6" s="7" t="s">
        <v>7</v>
      </c>
      <c r="B6" s="4" t="s">
        <v>13</v>
      </c>
      <c r="C6" s="4" t="s">
        <v>19</v>
      </c>
    </row>
    <row r="7" spans="1:3" ht="62" x14ac:dyDescent="0.35">
      <c r="A7" s="7" t="s">
        <v>8</v>
      </c>
      <c r="B7" s="4" t="s">
        <v>14</v>
      </c>
      <c r="C7" s="4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"/>
  <sheetViews>
    <sheetView topLeftCell="B1" workbookViewId="0">
      <selection activeCell="C14" sqref="C14"/>
    </sheetView>
  </sheetViews>
  <sheetFormatPr baseColWidth="10" defaultColWidth="8.7265625" defaultRowHeight="15.5" x14ac:dyDescent="0.35"/>
  <cols>
    <col min="1" max="1" width="9.1796875" style="2" bestFit="1" customWidth="1"/>
    <col min="2" max="2" width="36.453125" style="2" bestFit="1" customWidth="1"/>
    <col min="3" max="3" width="14.54296875" style="2" bestFit="1" customWidth="1"/>
    <col min="4" max="4" width="15.6328125" style="2" bestFit="1" customWidth="1"/>
    <col min="5" max="5" width="12.81640625" style="2" bestFit="1" customWidth="1"/>
    <col min="6" max="6" width="17.54296875" style="2" bestFit="1" customWidth="1"/>
    <col min="7" max="7" width="49.1796875" style="2" bestFit="1" customWidth="1"/>
    <col min="8" max="8" width="13.81640625" style="2" bestFit="1" customWidth="1"/>
    <col min="9" max="9" width="16.1796875" style="2" bestFit="1" customWidth="1"/>
    <col min="10" max="16384" width="8.7265625" style="2"/>
  </cols>
  <sheetData>
    <row r="1" spans="1:9" x14ac:dyDescent="0.3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</row>
    <row r="2" spans="1:9" x14ac:dyDescent="0.35">
      <c r="A2" s="2">
        <v>1</v>
      </c>
      <c r="B2" s="2" t="s">
        <v>30</v>
      </c>
      <c r="C2" s="2" t="s">
        <v>33</v>
      </c>
      <c r="D2" s="2" t="s">
        <v>36</v>
      </c>
      <c r="E2" s="2" t="s">
        <v>38</v>
      </c>
      <c r="F2" s="2" t="s">
        <v>41</v>
      </c>
      <c r="G2" s="2" t="s">
        <v>44</v>
      </c>
      <c r="H2" s="2">
        <f>DATEDIF(D2, E2, "d")</f>
        <v>9</v>
      </c>
      <c r="I2" s="2">
        <v>0</v>
      </c>
    </row>
    <row r="3" spans="1:9" x14ac:dyDescent="0.35">
      <c r="A3" s="2">
        <v>2</v>
      </c>
      <c r="B3" s="2" t="s">
        <v>31</v>
      </c>
      <c r="C3" s="2" t="s">
        <v>34</v>
      </c>
      <c r="D3" s="2" t="s">
        <v>37</v>
      </c>
      <c r="E3" s="2" t="s">
        <v>39</v>
      </c>
      <c r="F3" s="2" t="s">
        <v>42</v>
      </c>
      <c r="G3" s="2" t="s">
        <v>45</v>
      </c>
      <c r="H3" s="2">
        <f>DATEDIF(D3, E3, "d")</f>
        <v>10</v>
      </c>
      <c r="I3" s="2">
        <v>0</v>
      </c>
    </row>
    <row r="4" spans="1:9" x14ac:dyDescent="0.35">
      <c r="A4" s="2">
        <v>3</v>
      </c>
      <c r="B4" s="2" t="s">
        <v>32</v>
      </c>
      <c r="C4" s="2" t="s">
        <v>35</v>
      </c>
      <c r="D4" s="2" t="s">
        <v>38</v>
      </c>
      <c r="E4" s="2" t="s">
        <v>40</v>
      </c>
      <c r="F4" s="2" t="s">
        <v>43</v>
      </c>
      <c r="G4" s="2" t="s">
        <v>46</v>
      </c>
      <c r="H4" s="2">
        <f>DATEDIF(D4, E4, "d")</f>
        <v>10</v>
      </c>
      <c r="I4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workbookViewId="0">
      <selection sqref="A1:XFD1048576"/>
    </sheetView>
  </sheetViews>
  <sheetFormatPr baseColWidth="10" defaultColWidth="8.7265625" defaultRowHeight="15.5" x14ac:dyDescent="0.35"/>
  <cols>
    <col min="1" max="1" width="9.1796875" style="2" bestFit="1" customWidth="1"/>
    <col min="2" max="2" width="18.90625" style="2" bestFit="1" customWidth="1"/>
    <col min="3" max="3" width="17" style="2" bestFit="1" customWidth="1"/>
    <col min="4" max="4" width="15.6328125" style="2" bestFit="1" customWidth="1"/>
    <col min="5" max="5" width="12.81640625" style="2" bestFit="1" customWidth="1"/>
    <col min="6" max="6" width="10.36328125" style="2" bestFit="1" customWidth="1"/>
    <col min="7" max="7" width="41.90625" style="2" bestFit="1" customWidth="1"/>
    <col min="8" max="8" width="22.81640625" style="2" bestFit="1" customWidth="1"/>
    <col min="9" max="9" width="18.90625" style="2" bestFit="1" customWidth="1"/>
    <col min="10" max="16384" width="8.7265625" style="2"/>
  </cols>
  <sheetData>
    <row r="1" spans="1:9" x14ac:dyDescent="0.3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47</v>
      </c>
      <c r="I1" s="1" t="s">
        <v>48</v>
      </c>
    </row>
    <row r="2" spans="1:9" x14ac:dyDescent="0.35">
      <c r="A2" s="2">
        <v>1</v>
      </c>
      <c r="B2" s="2" t="s">
        <v>49</v>
      </c>
      <c r="C2" s="2" t="s">
        <v>52</v>
      </c>
      <c r="D2" s="2" t="s">
        <v>37</v>
      </c>
      <c r="E2" s="2" t="s">
        <v>57</v>
      </c>
      <c r="F2" s="2" t="s">
        <v>41</v>
      </c>
      <c r="G2" s="2" t="s">
        <v>60</v>
      </c>
      <c r="H2" s="2">
        <f>(8 / 10) * 100</f>
        <v>80</v>
      </c>
      <c r="I2" s="2">
        <f>(2 / 10) * 100</f>
        <v>20</v>
      </c>
    </row>
    <row r="3" spans="1:9" x14ac:dyDescent="0.35">
      <c r="A3" s="2">
        <v>2</v>
      </c>
      <c r="B3" s="2" t="s">
        <v>50</v>
      </c>
      <c r="C3" s="2" t="s">
        <v>53</v>
      </c>
      <c r="D3" s="2" t="s">
        <v>55</v>
      </c>
      <c r="E3" s="2" t="s">
        <v>58</v>
      </c>
      <c r="F3" s="2" t="s">
        <v>41</v>
      </c>
      <c r="G3" s="2" t="s">
        <v>61</v>
      </c>
      <c r="H3" s="2">
        <f>(5 / 5) * 100</f>
        <v>100</v>
      </c>
      <c r="I3" s="2">
        <f>(0 / 5) * 100</f>
        <v>0</v>
      </c>
    </row>
    <row r="4" spans="1:9" x14ac:dyDescent="0.35">
      <c r="A4" s="2">
        <v>3</v>
      </c>
      <c r="B4" s="2" t="s">
        <v>51</v>
      </c>
      <c r="C4" s="2" t="s">
        <v>54</v>
      </c>
      <c r="D4" s="2" t="s">
        <v>56</v>
      </c>
      <c r="E4" s="2" t="s">
        <v>59</v>
      </c>
      <c r="F4" s="2" t="s">
        <v>41</v>
      </c>
      <c r="G4" s="2" t="s">
        <v>62</v>
      </c>
      <c r="H4" s="2">
        <f>(7 / 10) * 100</f>
        <v>70</v>
      </c>
      <c r="I4" s="2">
        <f>(3 / 10) * 100</f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"/>
  <sheetViews>
    <sheetView topLeftCell="B1" workbookViewId="0">
      <selection activeCell="G15" sqref="G15"/>
    </sheetView>
  </sheetViews>
  <sheetFormatPr baseColWidth="10" defaultColWidth="8.7265625" defaultRowHeight="15.5" x14ac:dyDescent="0.35"/>
  <cols>
    <col min="1" max="1" width="9.1796875" style="2" bestFit="1" customWidth="1"/>
    <col min="2" max="2" width="29.81640625" style="2" bestFit="1" customWidth="1"/>
    <col min="3" max="3" width="17.1796875" style="2" bestFit="1" customWidth="1"/>
    <col min="4" max="4" width="15.6328125" style="2" bestFit="1" customWidth="1"/>
    <col min="5" max="5" width="12.81640625" style="2" bestFit="1" customWidth="1"/>
    <col min="6" max="6" width="17.54296875" style="2" bestFit="1" customWidth="1"/>
    <col min="7" max="7" width="37.7265625" style="2" bestFit="1" customWidth="1"/>
    <col min="8" max="8" width="22.6328125" style="2" bestFit="1" customWidth="1"/>
    <col min="9" max="9" width="21.54296875" style="2" bestFit="1" customWidth="1"/>
    <col min="10" max="16384" width="8.7265625" style="2"/>
  </cols>
  <sheetData>
    <row r="1" spans="1:9" x14ac:dyDescent="0.3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63</v>
      </c>
      <c r="I1" s="1" t="s">
        <v>64</v>
      </c>
    </row>
    <row r="2" spans="1:9" x14ac:dyDescent="0.35">
      <c r="A2" s="2">
        <v>1</v>
      </c>
      <c r="B2" s="2" t="s">
        <v>65</v>
      </c>
      <c r="C2" s="2" t="s">
        <v>68</v>
      </c>
      <c r="D2" s="2" t="s">
        <v>39</v>
      </c>
      <c r="E2" s="2" t="s">
        <v>40</v>
      </c>
      <c r="F2" s="2" t="s">
        <v>42</v>
      </c>
      <c r="G2" s="2" t="s">
        <v>73</v>
      </c>
      <c r="H2" s="2" t="e">
        <f ca="1">NB.SI(F2:F20, "Complète")/NBVAL(F2:F20)*100</f>
        <v>#NAME?</v>
      </c>
      <c r="I2" s="2" t="e">
        <f ca="1">NB.SI(F2:F20, "En retard")/NBVAL(F2:F20)*100</f>
        <v>#NAME?</v>
      </c>
    </row>
    <row r="3" spans="1:9" x14ac:dyDescent="0.35">
      <c r="A3" s="2">
        <v>2</v>
      </c>
      <c r="B3" s="2" t="s">
        <v>66</v>
      </c>
      <c r="C3" s="2" t="s">
        <v>69</v>
      </c>
      <c r="D3" s="2" t="s">
        <v>58</v>
      </c>
      <c r="E3" s="2" t="s">
        <v>71</v>
      </c>
      <c r="F3" s="2" t="s">
        <v>41</v>
      </c>
      <c r="G3" s="2" t="s">
        <v>74</v>
      </c>
      <c r="H3" s="2" t="e">
        <f ca="1">NB.SI(F3:F5, "Complète")/NBVAL(F3:F5)*100</f>
        <v>#NAME?</v>
      </c>
      <c r="I3" s="2" t="e">
        <f ca="1">NB.SI(F3:F5, "En retard")/NBVAL(F3:F5)*100</f>
        <v>#NAME?</v>
      </c>
    </row>
    <row r="4" spans="1:9" x14ac:dyDescent="0.35">
      <c r="A4" s="2">
        <v>3</v>
      </c>
      <c r="B4" s="2" t="s">
        <v>67</v>
      </c>
      <c r="C4" s="2" t="s">
        <v>70</v>
      </c>
      <c r="D4" s="2" t="s">
        <v>40</v>
      </c>
      <c r="E4" s="2" t="s">
        <v>72</v>
      </c>
      <c r="F4" s="2" t="s">
        <v>43</v>
      </c>
      <c r="G4" s="2" t="s">
        <v>75</v>
      </c>
      <c r="H4" s="2" t="e">
        <f ca="1">NB.SI(F3:F5, "Complète")/NBVAL(F3:F5)*100</f>
        <v>#NAME?</v>
      </c>
      <c r="I4" s="2" t="e">
        <f ca="1">NB.SI(F3:F5, "En retard")/NBVAL(F3:F5)*100</f>
        <v>#NAME?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"/>
  <sheetViews>
    <sheetView topLeftCell="B1" workbookViewId="0">
      <selection activeCell="I2" sqref="I2"/>
    </sheetView>
  </sheetViews>
  <sheetFormatPr baseColWidth="10" defaultColWidth="8.7265625" defaultRowHeight="15.5" x14ac:dyDescent="0.35"/>
  <cols>
    <col min="1" max="1" width="9.1796875" style="2" bestFit="1" customWidth="1"/>
    <col min="2" max="2" width="29.26953125" style="2" bestFit="1" customWidth="1"/>
    <col min="3" max="3" width="16.54296875" style="2" bestFit="1" customWidth="1"/>
    <col min="4" max="4" width="15.6328125" style="2" bestFit="1" customWidth="1"/>
    <col min="5" max="5" width="12.81640625" style="2" bestFit="1" customWidth="1"/>
    <col min="6" max="6" width="10.36328125" style="2" bestFit="1" customWidth="1"/>
    <col min="7" max="7" width="42.08984375" style="2" bestFit="1" customWidth="1"/>
    <col min="8" max="8" width="18.7265625" style="2" bestFit="1" customWidth="1"/>
    <col min="9" max="9" width="20.7265625" style="2" bestFit="1" customWidth="1"/>
    <col min="10" max="16384" width="8.7265625" style="2"/>
  </cols>
  <sheetData>
    <row r="1" spans="1:9" x14ac:dyDescent="0.3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76</v>
      </c>
      <c r="I1" s="1" t="s">
        <v>77</v>
      </c>
    </row>
    <row r="2" spans="1:9" x14ac:dyDescent="0.35">
      <c r="A2" s="2">
        <v>1</v>
      </c>
      <c r="B2" s="2" t="s">
        <v>78</v>
      </c>
      <c r="C2" s="2" t="s">
        <v>81</v>
      </c>
      <c r="D2" s="2" t="s">
        <v>84</v>
      </c>
      <c r="E2" s="2" t="s">
        <v>87</v>
      </c>
      <c r="F2" s="2" t="s">
        <v>41</v>
      </c>
      <c r="G2" s="2" t="s">
        <v>90</v>
      </c>
      <c r="H2" s="2">
        <f>5500 - 5000</f>
        <v>500</v>
      </c>
      <c r="I2" s="2">
        <f>(5500 - 5000)/5000*100</f>
        <v>10</v>
      </c>
    </row>
    <row r="3" spans="1:9" x14ac:dyDescent="0.35">
      <c r="A3" s="2">
        <v>2</v>
      </c>
      <c r="B3" s="2" t="s">
        <v>79</v>
      </c>
      <c r="C3" s="2" t="s">
        <v>82</v>
      </c>
      <c r="D3" s="2" t="s">
        <v>85</v>
      </c>
      <c r="E3" s="2" t="s">
        <v>88</v>
      </c>
      <c r="F3" s="2" t="s">
        <v>41</v>
      </c>
      <c r="G3" s="2" t="s">
        <v>91</v>
      </c>
      <c r="H3" s="2">
        <f>7000 - 6500</f>
        <v>500</v>
      </c>
      <c r="I3" s="5">
        <f>(7000 - 6500)/6500*100</f>
        <v>7.6923076923076925</v>
      </c>
    </row>
    <row r="4" spans="1:9" x14ac:dyDescent="0.35">
      <c r="A4" s="2">
        <v>3</v>
      </c>
      <c r="B4" s="2" t="s">
        <v>80</v>
      </c>
      <c r="C4" s="2" t="s">
        <v>83</v>
      </c>
      <c r="D4" s="2" t="s">
        <v>86</v>
      </c>
      <c r="E4" s="2" t="s">
        <v>89</v>
      </c>
      <c r="F4" s="2" t="s">
        <v>42</v>
      </c>
      <c r="G4" s="2" t="s">
        <v>92</v>
      </c>
      <c r="H4" s="2">
        <f>4000 - 3800</f>
        <v>200</v>
      </c>
      <c r="I4" s="5">
        <f>(4000 - 3800)/3800*100</f>
        <v>5.2631578947368416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"/>
  <sheetViews>
    <sheetView topLeftCell="B1" workbookViewId="0">
      <selection activeCell="H12" sqref="H12"/>
    </sheetView>
  </sheetViews>
  <sheetFormatPr baseColWidth="10" defaultColWidth="8.7265625" defaultRowHeight="15.5" x14ac:dyDescent="0.35"/>
  <cols>
    <col min="1" max="1" width="9.1796875" style="2" bestFit="1" customWidth="1"/>
    <col min="2" max="2" width="31" style="2" bestFit="1" customWidth="1"/>
    <col min="3" max="3" width="15.1796875" style="2" bestFit="1" customWidth="1"/>
    <col min="4" max="4" width="15.6328125" style="2" bestFit="1" customWidth="1"/>
    <col min="5" max="5" width="12.81640625" style="2" bestFit="1" customWidth="1"/>
    <col min="6" max="6" width="17.54296875" style="2" bestFit="1" customWidth="1"/>
    <col min="7" max="7" width="38.1796875" style="2" bestFit="1" customWidth="1"/>
    <col min="8" max="8" width="23.1796875" style="2" bestFit="1" customWidth="1"/>
    <col min="9" max="9" width="23.81640625" style="2" bestFit="1" customWidth="1"/>
    <col min="10" max="16384" width="8.7265625" style="2"/>
  </cols>
  <sheetData>
    <row r="1" spans="1:9" x14ac:dyDescent="0.3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93</v>
      </c>
      <c r="I1" s="1" t="s">
        <v>94</v>
      </c>
    </row>
    <row r="2" spans="1:9" x14ac:dyDescent="0.35">
      <c r="A2" s="2">
        <v>1</v>
      </c>
      <c r="B2" s="2" t="s">
        <v>95</v>
      </c>
      <c r="C2" s="2" t="s">
        <v>98</v>
      </c>
      <c r="D2" s="2" t="s">
        <v>36</v>
      </c>
      <c r="E2" s="2" t="s">
        <v>39</v>
      </c>
      <c r="F2" s="2" t="s">
        <v>42</v>
      </c>
      <c r="G2" s="2" t="s">
        <v>102</v>
      </c>
      <c r="H2" s="2">
        <f>(40 / 50) * 100</f>
        <v>80</v>
      </c>
      <c r="I2" s="2">
        <f>(80 / 100) * 100</f>
        <v>80</v>
      </c>
    </row>
    <row r="3" spans="1:9" x14ac:dyDescent="0.35">
      <c r="A3" s="2">
        <v>2</v>
      </c>
      <c r="B3" s="2" t="s">
        <v>96</v>
      </c>
      <c r="C3" s="2" t="s">
        <v>99</v>
      </c>
      <c r="D3" s="2" t="s">
        <v>39</v>
      </c>
      <c r="E3" s="2" t="s">
        <v>101</v>
      </c>
      <c r="F3" s="2" t="s">
        <v>42</v>
      </c>
      <c r="G3" s="2" t="s">
        <v>103</v>
      </c>
      <c r="H3" s="2">
        <f>(30 / 40) * 100</f>
        <v>75</v>
      </c>
      <c r="I3" s="2">
        <f>(60 / 80) * 100</f>
        <v>75</v>
      </c>
    </row>
    <row r="4" spans="1:9" x14ac:dyDescent="0.35">
      <c r="A4" s="2">
        <v>3</v>
      </c>
      <c r="B4" s="2" t="s">
        <v>97</v>
      </c>
      <c r="C4" s="2" t="s">
        <v>100</v>
      </c>
      <c r="D4" s="2" t="s">
        <v>40</v>
      </c>
      <c r="E4" s="2" t="s">
        <v>72</v>
      </c>
      <c r="F4" s="2" t="s">
        <v>43</v>
      </c>
      <c r="G4" s="2" t="s">
        <v>104</v>
      </c>
      <c r="H4" s="2">
        <f>(0 / 40) * 100</f>
        <v>0</v>
      </c>
      <c r="I4" s="2">
        <f>(0 / 100) * 100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Procédure Utilisation</vt:lpstr>
      <vt:lpstr>Spécifications Techniques</vt:lpstr>
      <vt:lpstr>Tests de Qualité</vt:lpstr>
      <vt:lpstr>Revue du Projet</vt:lpstr>
      <vt:lpstr>Lancement du Projet</vt:lpstr>
      <vt:lpstr>Gestion des Ressources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THADDEE LEBLOND</dc:creator>
  <cp:lastModifiedBy>THADDEE LEBLOND</cp:lastModifiedBy>
  <dcterms:created xsi:type="dcterms:W3CDTF">2024-08-27T17:53:28Z</dcterms:created>
  <dcterms:modified xsi:type="dcterms:W3CDTF">2024-08-29T22:00:44Z</dcterms:modified>
</cp:coreProperties>
</file>